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2" sheetId="2" r:id="rId1"/>
  </sheets>
  <definedNames>
    <definedName name="_xlnm.Print_Area" localSheetId="0">Лист2!$A$1:$G$39</definedName>
  </definedNames>
  <calcPr calcId="125725"/>
</workbook>
</file>

<file path=xl/calcChain.xml><?xml version="1.0" encoding="utf-8"?>
<calcChain xmlns="http://schemas.openxmlformats.org/spreadsheetml/2006/main">
  <c r="C37" i="2"/>
  <c r="C36"/>
  <c r="C35"/>
  <c r="C34"/>
  <c r="C32"/>
  <c r="C31"/>
  <c r="C30"/>
  <c r="C29"/>
  <c r="C28"/>
  <c r="C27"/>
  <c r="C19"/>
  <c r="C18"/>
  <c r="C17"/>
  <c r="C16"/>
  <c r="C15"/>
  <c r="C14"/>
  <c r="C13"/>
  <c r="C12"/>
  <c r="C11"/>
  <c r="C10"/>
  <c r="C9"/>
  <c r="C8"/>
  <c r="C7"/>
</calcChain>
</file>

<file path=xl/sharedStrings.xml><?xml version="1.0" encoding="utf-8"?>
<sst xmlns="http://schemas.openxmlformats.org/spreadsheetml/2006/main" count="126" uniqueCount="58">
  <si>
    <t>Найменування</t>
  </si>
  <si>
    <t>Од.вим.</t>
  </si>
  <si>
    <t>Термін придатності</t>
  </si>
  <si>
    <t>ціна</t>
  </si>
  <si>
    <t>Напрямок</t>
  </si>
  <si>
    <t>шт</t>
  </si>
  <si>
    <t>Місцевий бюджет</t>
  </si>
  <si>
    <t>Швидкі тести для виявлення антитіл до ВІЛ 1/2 ІІІ досл.</t>
  </si>
  <si>
    <t>Швидкі тести для виявлення антитіл до ВІЛ 1/2 ІІдосл.</t>
  </si>
  <si>
    <t>Державний бюджет</t>
  </si>
  <si>
    <t>Тест для виявлення гепатиту В</t>
  </si>
  <si>
    <t>Тест для виявлення гепатиту С</t>
  </si>
  <si>
    <t>доз</t>
  </si>
  <si>
    <t>Швидкий тест для виявлення ВІЛ 1/2 тест картка І досл.</t>
  </si>
  <si>
    <t>досл.</t>
  </si>
  <si>
    <t>Тест-системи для виявлення гепатиту В (HВsAg)</t>
  </si>
  <si>
    <t>Тест-системи для виявлення гепатиту С (HCV)</t>
  </si>
  <si>
    <t>Серія</t>
  </si>
  <si>
    <t>Швидкі тести для виявлення антитіл до ВІЛ 1/2 Ідосл.</t>
  </si>
  <si>
    <t>ТЕТАДІФ суспензія ін'єкцій 0,5 мл (1доза) флакони по 5 мл(10 доз) по 10 флаконів у картонній коробці</t>
  </si>
  <si>
    <t>D2772-E1</t>
  </si>
  <si>
    <t>GJ24010122</t>
  </si>
  <si>
    <t>GJ24010121</t>
  </si>
  <si>
    <t>Калій йодид/Калію йодид</t>
  </si>
  <si>
    <t>Оральні контрацептиви,комбіновані,низькодозовані</t>
  </si>
  <si>
    <t>Спіраль внутрішньоматкова,мідь TCU 380 A</t>
  </si>
  <si>
    <t>Медроксипрогестерон ацетат 150мг/мл №1</t>
  </si>
  <si>
    <t>Шприц з голкою 22GX1</t>
  </si>
  <si>
    <t>/Левоноргестрел 1,5мг №1</t>
  </si>
  <si>
    <t>Експрес-тест ВІЛ 1.2.0."Швидка відповідь" REACH 5</t>
  </si>
  <si>
    <t>Експрес-тест LgG,LgM,LgA антитіл до ВІЛ 1/2 Біолайн REACH</t>
  </si>
  <si>
    <t>Експрес-тест для виявлення антитіл до ВІЛ тип 1/2 REACH 25</t>
  </si>
  <si>
    <t>Експрес-тест для виявлення гепатиту С Bioline HCV 25 REACH</t>
  </si>
  <si>
    <t>Гуманітарна допомога</t>
  </si>
  <si>
    <t>табл</t>
  </si>
  <si>
    <t>ампула</t>
  </si>
  <si>
    <t>шприц</t>
  </si>
  <si>
    <t>блістер</t>
  </si>
  <si>
    <t>пакунок</t>
  </si>
  <si>
    <t>03ADJ011AG</t>
  </si>
  <si>
    <t>77G1724S</t>
  </si>
  <si>
    <t>03ADJ028AA</t>
  </si>
  <si>
    <t>02BDJ051AD</t>
  </si>
  <si>
    <t xml:space="preserve"> </t>
  </si>
  <si>
    <t>Інформація про  залишки лікарських засобів та медичних виробів</t>
  </si>
  <si>
    <t>Самостійний тест на ВІЛ OraQuick HIV SelfTest REACH</t>
  </si>
  <si>
    <t>53561N2AC/1</t>
  </si>
  <si>
    <t>77E1925S</t>
  </si>
  <si>
    <t>03ADK003AA</t>
  </si>
  <si>
    <t>0006721328</t>
  </si>
  <si>
    <t>30/06/207</t>
  </si>
  <si>
    <t>Вакцина проти сказу(VaxiRab N),2,5МО+розчинник 1мл/флакон</t>
  </si>
  <si>
    <t>Вакцина проти гепатиту HBVAXPRO,10mcg/1mg</t>
  </si>
  <si>
    <t>Y004173</t>
  </si>
  <si>
    <t>RV50050</t>
  </si>
  <si>
    <t>77С0924S</t>
  </si>
  <si>
    <t>БІ-СЕПТ-ФАРМАК табл,400мг/80мг№20</t>
  </si>
  <si>
    <t>Залишок станом на 23.01.2026</t>
  </si>
</sst>
</file>

<file path=xl/styles.xml><?xml version="1.0" encoding="utf-8"?>
<styleSheet xmlns="http://schemas.openxmlformats.org/spreadsheetml/2006/main">
  <numFmts count="1">
    <numFmt numFmtId="168" formatCode="0.000"/>
  </numFmts>
  <fonts count="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thin">
        <color indexed="64"/>
      </bottom>
      <diagonal/>
    </border>
    <border>
      <left/>
      <right/>
      <top style="medium">
        <color rgb="FFCCCCCC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horizontal="center" wrapText="1"/>
    </xf>
    <xf numFmtId="14" fontId="1" fillId="2" borderId="5" xfId="0" applyNumberFormat="1" applyFont="1" applyFill="1" applyBorder="1" applyAlignment="1">
      <alignment horizontal="center" wrapText="1"/>
    </xf>
    <xf numFmtId="14" fontId="1" fillId="2" borderId="6" xfId="0" applyNumberFormat="1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top" wrapText="1"/>
    </xf>
    <xf numFmtId="0" fontId="3" fillId="3" borderId="6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wrapText="1"/>
    </xf>
    <xf numFmtId="0" fontId="1" fillId="2" borderId="10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vertical="center" wrapText="1"/>
    </xf>
    <xf numFmtId="14" fontId="1" fillId="2" borderId="8" xfId="0" applyNumberFormat="1" applyFont="1" applyFill="1" applyBorder="1" applyAlignment="1">
      <alignment horizontal="center" wrapText="1"/>
    </xf>
    <xf numFmtId="14" fontId="1" fillId="2" borderId="4" xfId="0" applyNumberFormat="1" applyFont="1" applyFill="1" applyBorder="1" applyAlignment="1">
      <alignment horizontal="center" wrapText="1"/>
    </xf>
    <xf numFmtId="14" fontId="1" fillId="2" borderId="4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top" wrapText="1"/>
    </xf>
    <xf numFmtId="0" fontId="4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center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wrapText="1"/>
    </xf>
    <xf numFmtId="0" fontId="1" fillId="2" borderId="4" xfId="0" applyFont="1" applyFill="1" applyBorder="1" applyAlignment="1">
      <alignment vertical="top" wrapText="1"/>
    </xf>
    <xf numFmtId="0" fontId="1" fillId="0" borderId="4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11" fontId="1" fillId="0" borderId="9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top" wrapText="1"/>
    </xf>
    <xf numFmtId="14" fontId="1" fillId="3" borderId="4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14" fontId="1" fillId="0" borderId="10" xfId="0" applyNumberFormat="1" applyFont="1" applyBorder="1" applyAlignment="1">
      <alignment horizontal="center" vertical="center" wrapText="1"/>
    </xf>
    <xf numFmtId="168" fontId="1" fillId="0" borderId="10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7"/>
  <sheetViews>
    <sheetView tabSelected="1" view="pageBreakPreview" zoomScale="60" zoomScaleNormal="100" workbookViewId="0">
      <selection activeCell="C4" sqref="C4:C37"/>
    </sheetView>
  </sheetViews>
  <sheetFormatPr defaultRowHeight="15.75"/>
  <cols>
    <col min="1" max="1" width="134.5703125" style="1" customWidth="1"/>
    <col min="2" max="2" width="21.7109375" style="2" customWidth="1"/>
    <col min="3" max="3" width="14.42578125" style="2" customWidth="1"/>
    <col min="4" max="4" width="18" style="2" customWidth="1"/>
    <col min="5" max="5" width="14.42578125" style="3" customWidth="1"/>
    <col min="6" max="6" width="14.42578125" style="4" customWidth="1"/>
    <col min="7" max="7" width="23.42578125" style="1" customWidth="1"/>
  </cols>
  <sheetData>
    <row r="1" spans="1:7" ht="16.5" thickBot="1"/>
    <row r="2" spans="1:7" ht="23.25" customHeight="1">
      <c r="A2" s="47" t="s">
        <v>44</v>
      </c>
      <c r="B2" s="48"/>
      <c r="C2" s="48"/>
      <c r="D2" s="48"/>
      <c r="E2" s="48"/>
      <c r="F2" s="48"/>
      <c r="G2" s="48"/>
    </row>
    <row r="3" spans="1:7" ht="47.25">
      <c r="A3" s="5" t="s">
        <v>0</v>
      </c>
      <c r="B3" s="5" t="s">
        <v>1</v>
      </c>
      <c r="C3" s="5" t="s">
        <v>57</v>
      </c>
      <c r="D3" s="5" t="s">
        <v>17</v>
      </c>
      <c r="E3" s="6" t="s">
        <v>2</v>
      </c>
      <c r="F3" s="7" t="s">
        <v>3</v>
      </c>
      <c r="G3" s="5" t="s">
        <v>4</v>
      </c>
    </row>
    <row r="4" spans="1:7">
      <c r="A4" s="50" t="s">
        <v>56</v>
      </c>
      <c r="B4" s="49" t="s">
        <v>34</v>
      </c>
      <c r="C4" s="54">
        <v>20160</v>
      </c>
      <c r="D4" s="51">
        <v>30525</v>
      </c>
      <c r="E4" s="52">
        <v>46874</v>
      </c>
      <c r="F4" s="53">
        <v>3.9590000000000001</v>
      </c>
      <c r="G4" s="8" t="s">
        <v>6</v>
      </c>
    </row>
    <row r="5" spans="1:7" ht="24.95" customHeight="1">
      <c r="A5" s="16" t="s">
        <v>10</v>
      </c>
      <c r="B5" s="9" t="s">
        <v>14</v>
      </c>
      <c r="C5" s="55">
        <v>4</v>
      </c>
      <c r="D5" s="17">
        <v>25021003</v>
      </c>
      <c r="E5" s="10">
        <v>46427</v>
      </c>
      <c r="F5" s="9">
        <v>20.329999999999998</v>
      </c>
      <c r="G5" s="8" t="s">
        <v>6</v>
      </c>
    </row>
    <row r="6" spans="1:7" ht="24.95" customHeight="1">
      <c r="A6" s="16" t="s">
        <v>11</v>
      </c>
      <c r="B6" s="9" t="s">
        <v>14</v>
      </c>
      <c r="C6" s="55">
        <v>4</v>
      </c>
      <c r="D6" s="18">
        <v>25021002</v>
      </c>
      <c r="E6" s="10">
        <v>46427</v>
      </c>
      <c r="F6" s="9">
        <v>25.68</v>
      </c>
      <c r="G6" s="8" t="s">
        <v>6</v>
      </c>
    </row>
    <row r="7" spans="1:7" ht="24.95" customHeight="1">
      <c r="A7" s="16" t="s">
        <v>10</v>
      </c>
      <c r="B7" s="9" t="s">
        <v>14</v>
      </c>
      <c r="C7" s="55">
        <f>53</f>
        <v>53</v>
      </c>
      <c r="D7" s="19">
        <v>25031414</v>
      </c>
      <c r="E7" s="11">
        <v>46459</v>
      </c>
      <c r="F7" s="9">
        <v>20.329999999999998</v>
      </c>
      <c r="G7" s="8" t="s">
        <v>6</v>
      </c>
    </row>
    <row r="8" spans="1:7" ht="24.95" customHeight="1">
      <c r="A8" s="16" t="s">
        <v>11</v>
      </c>
      <c r="B8" s="9" t="s">
        <v>14</v>
      </c>
      <c r="C8" s="55">
        <f>50</f>
        <v>50</v>
      </c>
      <c r="D8" s="19">
        <v>25031409</v>
      </c>
      <c r="E8" s="11">
        <v>46459</v>
      </c>
      <c r="F8" s="9">
        <v>25.68</v>
      </c>
      <c r="G8" s="8" t="s">
        <v>6</v>
      </c>
    </row>
    <row r="9" spans="1:7" ht="24.95" customHeight="1">
      <c r="A9" s="16" t="s">
        <v>10</v>
      </c>
      <c r="B9" s="9" t="s">
        <v>14</v>
      </c>
      <c r="C9" s="55">
        <f>100</f>
        <v>100</v>
      </c>
      <c r="D9" s="19">
        <v>25070701</v>
      </c>
      <c r="E9" s="11">
        <v>46574</v>
      </c>
      <c r="F9" s="9">
        <v>8.48</v>
      </c>
      <c r="G9" s="8" t="s">
        <v>9</v>
      </c>
    </row>
    <row r="10" spans="1:7" ht="24.95" customHeight="1">
      <c r="A10" s="16" t="s">
        <v>11</v>
      </c>
      <c r="B10" s="9" t="s">
        <v>14</v>
      </c>
      <c r="C10" s="55">
        <f>150</f>
        <v>150</v>
      </c>
      <c r="D10" s="19">
        <v>25070702</v>
      </c>
      <c r="E10" s="11">
        <v>46574</v>
      </c>
      <c r="F10" s="9">
        <v>9.93</v>
      </c>
      <c r="G10" s="8" t="s">
        <v>9</v>
      </c>
    </row>
    <row r="11" spans="1:7" ht="24.95" customHeight="1">
      <c r="A11" s="16" t="s">
        <v>10</v>
      </c>
      <c r="B11" s="9" t="s">
        <v>14</v>
      </c>
      <c r="C11" s="55">
        <f>50</f>
        <v>50</v>
      </c>
      <c r="D11" s="19">
        <v>25060901</v>
      </c>
      <c r="E11" s="11">
        <v>46546</v>
      </c>
      <c r="F11" s="9">
        <v>8.49</v>
      </c>
      <c r="G11" s="8" t="s">
        <v>9</v>
      </c>
    </row>
    <row r="12" spans="1:7" ht="24.95" customHeight="1">
      <c r="A12" s="16" t="s">
        <v>11</v>
      </c>
      <c r="B12" s="9" t="s">
        <v>14</v>
      </c>
      <c r="C12" s="55">
        <f>50</f>
        <v>50</v>
      </c>
      <c r="D12" s="19">
        <v>25060902</v>
      </c>
      <c r="E12" s="11">
        <v>46546</v>
      </c>
      <c r="F12" s="9">
        <v>9.94</v>
      </c>
      <c r="G12" s="8" t="s">
        <v>9</v>
      </c>
    </row>
    <row r="13" spans="1:7" ht="24.95" customHeight="1">
      <c r="A13" s="16" t="s">
        <v>13</v>
      </c>
      <c r="B13" s="9" t="s">
        <v>5</v>
      </c>
      <c r="C13" s="55">
        <f>24+8+25+4</f>
        <v>61</v>
      </c>
      <c r="D13" s="12">
        <v>25021001</v>
      </c>
      <c r="E13" s="10">
        <v>46427</v>
      </c>
      <c r="F13" s="9">
        <v>25.68</v>
      </c>
      <c r="G13" s="8" t="s">
        <v>6</v>
      </c>
    </row>
    <row r="14" spans="1:7" ht="24.95" customHeight="1">
      <c r="A14" s="16" t="s">
        <v>7</v>
      </c>
      <c r="B14" s="9" t="s">
        <v>5</v>
      </c>
      <c r="C14" s="55">
        <f>4</f>
        <v>4</v>
      </c>
      <c r="D14" s="13" t="s">
        <v>21</v>
      </c>
      <c r="E14" s="10">
        <v>46047</v>
      </c>
      <c r="F14" s="9">
        <v>49.66</v>
      </c>
      <c r="G14" s="8" t="s">
        <v>6</v>
      </c>
    </row>
    <row r="15" spans="1:7" ht="24.95" customHeight="1">
      <c r="A15" s="16" t="s">
        <v>8</v>
      </c>
      <c r="B15" s="9" t="s">
        <v>5</v>
      </c>
      <c r="C15" s="55">
        <f>4</f>
        <v>4</v>
      </c>
      <c r="D15" s="14" t="s">
        <v>22</v>
      </c>
      <c r="E15" s="10">
        <v>46048</v>
      </c>
      <c r="F15" s="9">
        <v>49.5</v>
      </c>
      <c r="G15" s="8" t="s">
        <v>6</v>
      </c>
    </row>
    <row r="16" spans="1:7" ht="24.95" customHeight="1">
      <c r="A16" s="16" t="s">
        <v>18</v>
      </c>
      <c r="B16" s="9" t="s">
        <v>5</v>
      </c>
      <c r="C16" s="55">
        <f>25</f>
        <v>25</v>
      </c>
      <c r="D16" s="19">
        <v>25031412</v>
      </c>
      <c r="E16" s="11">
        <v>46459</v>
      </c>
      <c r="F16" s="9">
        <v>25.68</v>
      </c>
      <c r="G16" s="8" t="s">
        <v>6</v>
      </c>
    </row>
    <row r="17" spans="1:13" ht="24.95" customHeight="1">
      <c r="A17" s="16" t="s">
        <v>15</v>
      </c>
      <c r="B17" s="9" t="s">
        <v>5</v>
      </c>
      <c r="C17" s="55">
        <f>47</f>
        <v>47</v>
      </c>
      <c r="D17" s="15">
        <v>24081202</v>
      </c>
      <c r="E17" s="10">
        <v>46245</v>
      </c>
      <c r="F17" s="9">
        <v>8.48</v>
      </c>
      <c r="G17" s="8" t="s">
        <v>9</v>
      </c>
    </row>
    <row r="18" spans="1:13" ht="24.95" customHeight="1">
      <c r="A18" s="16" t="s">
        <v>16</v>
      </c>
      <c r="B18" s="9" t="s">
        <v>5</v>
      </c>
      <c r="C18" s="55">
        <f>52</f>
        <v>52</v>
      </c>
      <c r="D18" s="18">
        <v>24081201</v>
      </c>
      <c r="E18" s="10">
        <v>46245</v>
      </c>
      <c r="F18" s="9">
        <v>9.93</v>
      </c>
      <c r="G18" s="8" t="s">
        <v>9</v>
      </c>
    </row>
    <row r="19" spans="1:13" ht="24.95" customHeight="1">
      <c r="A19" s="30" t="s">
        <v>19</v>
      </c>
      <c r="B19" s="22" t="s">
        <v>12</v>
      </c>
      <c r="C19" s="55">
        <f>285</f>
        <v>285</v>
      </c>
      <c r="D19" s="20" t="s">
        <v>20</v>
      </c>
      <c r="E19" s="25">
        <v>46507</v>
      </c>
      <c r="F19" s="22">
        <v>63</v>
      </c>
      <c r="G19" s="8" t="s">
        <v>9</v>
      </c>
    </row>
    <row r="20" spans="1:13" ht="24.95" customHeight="1">
      <c r="A20" s="28" t="s">
        <v>23</v>
      </c>
      <c r="B20" s="9" t="s">
        <v>34</v>
      </c>
      <c r="C20" s="55">
        <v>804</v>
      </c>
      <c r="D20" s="17"/>
      <c r="E20" s="26">
        <v>46477</v>
      </c>
      <c r="F20" s="23">
        <v>1</v>
      </c>
      <c r="G20" s="21" t="s">
        <v>33</v>
      </c>
    </row>
    <row r="21" spans="1:13" ht="24.95" customHeight="1">
      <c r="A21" s="28" t="s">
        <v>24</v>
      </c>
      <c r="B21" s="9" t="s">
        <v>34</v>
      </c>
      <c r="C21" s="55">
        <v>3389</v>
      </c>
      <c r="D21" s="17"/>
      <c r="E21" s="26">
        <v>46538</v>
      </c>
      <c r="F21" s="23">
        <v>38.76</v>
      </c>
      <c r="G21" s="21" t="s">
        <v>33</v>
      </c>
    </row>
    <row r="22" spans="1:13" ht="24.95" customHeight="1">
      <c r="A22" s="16" t="s">
        <v>25</v>
      </c>
      <c r="B22" s="9" t="s">
        <v>5</v>
      </c>
      <c r="C22" s="55">
        <v>70</v>
      </c>
      <c r="D22" s="12"/>
      <c r="E22" s="26">
        <v>46691</v>
      </c>
      <c r="F22" s="23">
        <v>16.72</v>
      </c>
      <c r="G22" s="21" t="s">
        <v>33</v>
      </c>
    </row>
    <row r="23" spans="1:13" ht="24.95" customHeight="1">
      <c r="A23" s="16" t="s">
        <v>26</v>
      </c>
      <c r="B23" s="9" t="s">
        <v>35</v>
      </c>
      <c r="C23" s="55">
        <v>9</v>
      </c>
      <c r="D23" s="13"/>
      <c r="E23" s="26">
        <v>46142</v>
      </c>
      <c r="F23" s="23">
        <v>26.22</v>
      </c>
      <c r="G23" s="21" t="s">
        <v>33</v>
      </c>
    </row>
    <row r="24" spans="1:13" ht="24.95" customHeight="1">
      <c r="A24" s="16" t="s">
        <v>27</v>
      </c>
      <c r="B24" s="9" t="s">
        <v>36</v>
      </c>
      <c r="C24" s="55">
        <v>9</v>
      </c>
      <c r="D24" s="14"/>
      <c r="E24" s="26">
        <v>46873</v>
      </c>
      <c r="F24" s="23">
        <v>2.2799999999999998</v>
      </c>
      <c r="G24" s="21" t="s">
        <v>33</v>
      </c>
    </row>
    <row r="25" spans="1:13" ht="24.95" customHeight="1">
      <c r="A25" s="16" t="s">
        <v>28</v>
      </c>
      <c r="B25" s="29" t="s">
        <v>37</v>
      </c>
      <c r="C25" s="55">
        <v>38</v>
      </c>
      <c r="D25" s="17"/>
      <c r="E25" s="26">
        <v>46996</v>
      </c>
      <c r="F25" s="23">
        <v>7.6</v>
      </c>
      <c r="G25" s="21" t="s">
        <v>33</v>
      </c>
    </row>
    <row r="26" spans="1:13" ht="24.95" customHeight="1">
      <c r="A26" s="28" t="s">
        <v>23</v>
      </c>
      <c r="B26" s="29" t="s">
        <v>38</v>
      </c>
      <c r="C26" s="55">
        <v>100</v>
      </c>
      <c r="D26" s="15"/>
      <c r="E26" s="27">
        <v>48457</v>
      </c>
      <c r="F26" s="24">
        <v>49.435000000000002</v>
      </c>
      <c r="G26" s="21" t="s">
        <v>33</v>
      </c>
    </row>
    <row r="27" spans="1:13" ht="24.95" customHeight="1">
      <c r="A27" s="16" t="s">
        <v>29</v>
      </c>
      <c r="B27" s="29" t="s">
        <v>5</v>
      </c>
      <c r="C27" s="55">
        <f>17+9</f>
        <v>26</v>
      </c>
      <c r="D27" s="19" t="s">
        <v>40</v>
      </c>
      <c r="E27" s="27">
        <v>46203</v>
      </c>
      <c r="F27" s="24">
        <v>43.268000000000001</v>
      </c>
      <c r="G27" s="21" t="s">
        <v>33</v>
      </c>
    </row>
    <row r="28" spans="1:13" ht="24.95" customHeight="1">
      <c r="A28" s="16" t="s">
        <v>29</v>
      </c>
      <c r="B28" s="29" t="s">
        <v>5</v>
      </c>
      <c r="C28" s="55">
        <f>9</f>
        <v>9</v>
      </c>
      <c r="D28" s="19" t="s">
        <v>55</v>
      </c>
      <c r="E28" s="27">
        <v>46081</v>
      </c>
      <c r="F28" s="24">
        <v>41.6</v>
      </c>
      <c r="G28" s="21" t="s">
        <v>33</v>
      </c>
    </row>
    <row r="29" spans="1:13">
      <c r="A29" s="16" t="s">
        <v>30</v>
      </c>
      <c r="B29" s="29" t="s">
        <v>5</v>
      </c>
      <c r="C29" s="55">
        <f>9+9</f>
        <v>18</v>
      </c>
      <c r="D29" s="40" t="s">
        <v>39</v>
      </c>
      <c r="E29" s="27">
        <v>46093</v>
      </c>
      <c r="F29" s="31">
        <v>33.658999999999999</v>
      </c>
      <c r="G29" s="21" t="s">
        <v>33</v>
      </c>
    </row>
    <row r="30" spans="1:13">
      <c r="A30" s="16" t="s">
        <v>30</v>
      </c>
      <c r="B30" s="29" t="s">
        <v>5</v>
      </c>
      <c r="C30" s="55">
        <f>22</f>
        <v>22</v>
      </c>
      <c r="D30" s="40" t="s">
        <v>41</v>
      </c>
      <c r="E30" s="27">
        <v>46332</v>
      </c>
      <c r="F30" s="31">
        <v>34.018000000000001</v>
      </c>
      <c r="G30" s="21" t="s">
        <v>33</v>
      </c>
      <c r="M30" t="s">
        <v>43</v>
      </c>
    </row>
    <row r="31" spans="1:13">
      <c r="A31" s="32" t="s">
        <v>32</v>
      </c>
      <c r="B31" s="33" t="s">
        <v>5</v>
      </c>
      <c r="C31" s="55">
        <f>25+14</f>
        <v>39</v>
      </c>
      <c r="D31" s="44" t="s">
        <v>42</v>
      </c>
      <c r="E31" s="34">
        <v>46358</v>
      </c>
      <c r="F31" s="35">
        <v>49.781999999999996</v>
      </c>
      <c r="G31" s="36" t="s">
        <v>33</v>
      </c>
    </row>
    <row r="32" spans="1:13">
      <c r="A32" s="37" t="s">
        <v>31</v>
      </c>
      <c r="B32" s="33" t="s">
        <v>5</v>
      </c>
      <c r="C32" s="55">
        <f>181+200+75</f>
        <v>456</v>
      </c>
      <c r="D32" s="40" t="s">
        <v>46</v>
      </c>
      <c r="E32" s="41">
        <v>46589</v>
      </c>
      <c r="F32" s="39">
        <v>30.914000000000001</v>
      </c>
      <c r="G32" s="36" t="s">
        <v>33</v>
      </c>
    </row>
    <row r="33" spans="1:7">
      <c r="A33" s="37" t="s">
        <v>29</v>
      </c>
      <c r="B33" s="33" t="s">
        <v>5</v>
      </c>
      <c r="C33" s="55">
        <v>25</v>
      </c>
      <c r="D33" s="42" t="s">
        <v>47</v>
      </c>
      <c r="E33" s="41">
        <v>46507</v>
      </c>
      <c r="F33" s="39">
        <v>39.774000000000001</v>
      </c>
      <c r="G33" s="36" t="s">
        <v>33</v>
      </c>
    </row>
    <row r="34" spans="1:7">
      <c r="A34" s="37" t="s">
        <v>30</v>
      </c>
      <c r="B34" s="33" t="s">
        <v>5</v>
      </c>
      <c r="C34" s="55">
        <f>25</f>
        <v>25</v>
      </c>
      <c r="D34" s="40" t="s">
        <v>48</v>
      </c>
      <c r="E34" s="41">
        <v>46506</v>
      </c>
      <c r="F34" s="39">
        <v>86.79</v>
      </c>
      <c r="G34" s="36" t="s">
        <v>33</v>
      </c>
    </row>
    <row r="35" spans="1:7">
      <c r="A35" s="37" t="s">
        <v>45</v>
      </c>
      <c r="B35" s="33" t="s">
        <v>5</v>
      </c>
      <c r="C35" s="55">
        <f>15</f>
        <v>15</v>
      </c>
      <c r="D35" s="43" t="s">
        <v>49</v>
      </c>
      <c r="E35" s="38" t="s">
        <v>50</v>
      </c>
      <c r="F35" s="39">
        <v>86.786000000000001</v>
      </c>
      <c r="G35" s="36" t="s">
        <v>33</v>
      </c>
    </row>
    <row r="36" spans="1:7">
      <c r="A36" s="45" t="s">
        <v>51</v>
      </c>
      <c r="B36" s="33" t="s">
        <v>12</v>
      </c>
      <c r="C36" s="55">
        <f>82</f>
        <v>82</v>
      </c>
      <c r="D36" s="40" t="s">
        <v>54</v>
      </c>
      <c r="E36" s="46">
        <v>46873</v>
      </c>
      <c r="F36" s="39">
        <v>294.7</v>
      </c>
      <c r="G36" s="36" t="s">
        <v>33</v>
      </c>
    </row>
    <row r="37" spans="1:7">
      <c r="A37" s="45" t="s">
        <v>52</v>
      </c>
      <c r="B37" s="29" t="s">
        <v>12</v>
      </c>
      <c r="C37" s="55">
        <f>23</f>
        <v>23</v>
      </c>
      <c r="D37" s="40" t="s">
        <v>53</v>
      </c>
      <c r="E37" s="46">
        <v>46295</v>
      </c>
      <c r="F37" s="39">
        <v>675.66772000000003</v>
      </c>
      <c r="G37" s="8" t="s">
        <v>33</v>
      </c>
    </row>
  </sheetData>
  <mergeCells count="1">
    <mergeCell ref="A2:G2"/>
  </mergeCells>
  <pageMargins left="0.70866141732283472" right="0.70866141732283472" top="0.74803149606299213" bottom="0.74803149606299213" header="0.31496062992125984" footer="0.31496062992125984"/>
  <pageSetup paperSize="9" scale="4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2026-01-21T08:28:43Z</dcterms:modified>
</cp:coreProperties>
</file>